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3"/>
  </bookViews>
  <sheets>
    <sheet name="Пр.3.1 план эл.эн ОС" sheetId="1" r:id="rId1"/>
    <sheet name="1.9" sheetId="2" r:id="rId2"/>
    <sheet name="8.1" sheetId="3" r:id="rId3"/>
    <sheet name="8.3" sheetId="4" r:id="rId4"/>
  </sheets>
  <definedNames>
    <definedName name="_xlnm.Print_Area" localSheetId="1">'1.9'!$A$1:$E$17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D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Рощ 5+2+30
РощДом 4+5
ЗолПес 4
Стронг 1 ИТОГО 51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12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52отп+4прих лэ+2прих рощ д</t>
        </r>
      </text>
    </comment>
    <comment ref="F12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58+143зп+5зп+2тп138+1тп138=209</t>
        </r>
      </text>
    </comment>
  </commentList>
</comments>
</file>

<file path=xl/sharedStrings.xml><?xml version="1.0" encoding="utf-8"?>
<sst xmlns="http://schemas.openxmlformats.org/spreadsheetml/2006/main" count="168" uniqueCount="119">
  <si>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</si>
  <si>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</si>
  <si>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</si>
  <si>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</si>
  <si>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</si>
  <si>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</si>
  <si>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</si>
  <si>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</si>
  <si>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</si>
  <si>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</si>
  <si>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</si>
  <si>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</si>
  <si>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</si>
  <si>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№п.п.</t>
  </si>
  <si>
    <t>Расчётный период</t>
  </si>
  <si>
    <t>Плановый объём отпуска в сеть, кВтч</t>
  </si>
  <si>
    <t>Плановые потери, кВтч</t>
  </si>
  <si>
    <t xml:space="preserve">Плановое количество электрической энергии,  </t>
  </si>
  <si>
    <t>Наименование сетевой организации</t>
  </si>
  <si>
    <t>Продолжительность прекращения передачи электрической энергии, час</t>
  </si>
  <si>
    <t>   </t>
  </si>
  <si>
    <t>№ п/п</t>
  </si>
  <si>
    <t>Наименование составляющей показателя</t>
  </si>
  <si>
    <t>Наименование сетевой организации, субъект Российской Федерации</t>
  </si>
  <si>
    <t>Характеристики и (или) условия деятельности сетевой организации*</t>
  </si>
  <si>
    <t>Наименование и реквизиты подтверждающих документов (в том числе внутренних документов сетевой организации)</t>
  </si>
  <si>
    <t>Протяженность линий электропередачи в одноцепном выражении (ЛЭП), км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</si>
  <si>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</si>
  <si>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</si>
  <si>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</si>
  <si>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</si>
  <si>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t>Средняя летняя температура, °С</t>
  </si>
  <si>
    <t>Номер группы (m) территориальной сетевой организации по показателю ( )</t>
  </si>
  <si>
    <t>-</t>
  </si>
  <si>
    <t>группа 6</t>
  </si>
  <si>
    <t>группа 7</t>
  </si>
  <si>
    <r>
      <t>_____</t>
    </r>
    <r>
      <rPr>
        <b/>
        <u val="single"/>
        <sz val="10"/>
        <color indexed="8"/>
        <rFont val="Arial"/>
        <family val="2"/>
      </rPr>
      <t>ООО "Энергоинвест"</t>
    </r>
    <r>
      <rPr>
        <b/>
        <sz val="10"/>
        <color indexed="8"/>
        <rFont val="Arial"/>
        <family val="2"/>
      </rPr>
      <t>__________________________________________________________</t>
    </r>
  </si>
  <si>
    <t>1. Договор купли-продажи ТП138 №2306-2017/Э от 23.06.17                       2. Договор аренды электросетей №ЭИ007 от 01.07.17                                                            3. Договор аренды комплекса электросетевого хозяйства №31-05/16-1 бт 20.06.17                                4. Свидетельство о праве собственности 78-АГ 868243                           5. Свидетельство о праве собственности 78АГ 868244</t>
  </si>
  <si>
    <t>Договор купли-продажи электроэнергии №53896 от 01.01.12</t>
  </si>
  <si>
    <t>подлежащее передаче Покупателю в каждом расчётном нериоде на 2019 год</t>
  </si>
  <si>
    <t>Значение характеристики 2019 год план</t>
  </si>
  <si>
    <t>Значение характеристики 2017 год</t>
  </si>
  <si>
    <t xml:space="preserve">   1. Договор купли-продажи ТП138 №2306-2017/Э от 23.06.17                       2. Договор аренды электросетей №ЭИ007 от 01.07.17                                                            3. Договор аренды комплекса электросетевого хозяйства №31-05/16-1 бт 20.06.17    </t>
  </si>
  <si>
    <t>1. Договор аренды комплекса электросетевого хозяйства №31-05/16-1 бт 20.06.17        2. Договор ТП №ОД-32660-17/77093-Э-17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</si>
  <si>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</si>
  <si>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наименование электросетевой организации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</si>
  <si>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</si>
  <si>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</si>
  <si>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</si>
  <si>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</si>
  <si>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</si>
  <si>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</si>
  <si>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</si>
  <si>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</si>
  <si>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</si>
  <si>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</si>
  <si>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</si>
  <si>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</si>
  <si>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</si>
  <si>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</si>
  <si>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</si>
  <si>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</si>
  <si>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</si>
  <si>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</si>
  <si>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</si>
  <si>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</si>
  <si>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</si>
  <si>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</si>
  <si>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</si>
  <si>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</si>
  <si>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150до 670 кВт</t>
  </si>
  <si>
    <t>с максимальной мощностью свыше 670 кВт</t>
  </si>
  <si>
    <t>Всего (сумма граф 17-21)</t>
  </si>
  <si>
    <t>полное</t>
  </si>
  <si>
    <t>частичное</t>
  </si>
  <si>
    <t>ООО "ИТС" ПС-110кВ Рощинская (179)</t>
  </si>
  <si>
    <t>ф.179-34</t>
  </si>
  <si>
    <t>ПС</t>
  </si>
  <si>
    <t>МТЗ 2ст.</t>
  </si>
  <si>
    <t>19:05 25.04.2017г</t>
  </si>
  <si>
    <t>12:07 28.04.2017г.</t>
  </si>
  <si>
    <t>Журнал отключений</t>
  </si>
  <si>
    <t>ф.179-21</t>
  </si>
  <si>
    <t>00:17 03.09.2017г.</t>
  </si>
  <si>
    <t>00:37 03.09.2017г.</t>
  </si>
  <si>
    <t xml:space="preserve"> ф.179-41</t>
  </si>
  <si>
    <t>20:00 18.09.2017г.</t>
  </si>
  <si>
    <t>20:06 18.09.2017г.</t>
  </si>
  <si>
    <t>ЗОФ, МТЗ 2ст.</t>
  </si>
  <si>
    <t>16:40 24.10.2017г.</t>
  </si>
  <si>
    <t>17:23 24.10.2017г.</t>
  </si>
  <si>
    <t>ф.179-12</t>
  </si>
  <si>
    <t>05:25 13.12.2017г.</t>
  </si>
  <si>
    <t>05:52 13.12.2017г.</t>
  </si>
  <si>
    <t>11:05 13.12.2017г.</t>
  </si>
  <si>
    <t>11:39 13.12.2017г.</t>
  </si>
  <si>
    <t>12:11 13.12.2017г.</t>
  </si>
  <si>
    <t>12:20 13.12.2017г.</t>
  </si>
  <si>
    <t>ООО "Энергоинвест"</t>
  </si>
  <si>
    <t>2017 год</t>
  </si>
  <si>
    <t>N п/п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</si>
  <si>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</si>
  <si>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1.1.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</si>
  <si>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</si>
  <si>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</si>
  <si>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потребителей ( Пsaidi ), час.</t>
  </si>
  <si>
    <t>Средняя частота прерывания электроснабжения потребителей ( Пsaifi ), шт.</t>
  </si>
  <si>
    <t>Заместитель генерального директора ____________________________ И.Б.Зябловский</t>
  </si>
  <si>
    <t>Значение характеристики 2020 год прогноз</t>
  </si>
  <si>
    <t>Значение характеристики 2021 год прогноз</t>
  </si>
  <si>
    <t>Значение характеристики 2022 год прогноз</t>
  </si>
  <si>
    <t>Значение характеристики 2023 год прогноз</t>
  </si>
  <si>
    <t>Ежегодный рост</t>
  </si>
  <si>
    <t>%</t>
  </si>
  <si>
    <t>Расчет индикативного показателя уровня 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до</t>
  </si>
  <si>
    <t>года</t>
  </si>
  <si>
    <t>Ежегодное увеличение %</t>
  </si>
  <si>
    <t>Форма 1.9. Данные об экономических и технических характеристиках и (или) условиях деятельности территориальных сетевых организаций до 2023 года</t>
  </si>
  <si>
    <t>Показатель средней продолжительности прекращений передачи электрической энергии (Пп)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</si>
</sst>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dd&quot;.&quot;mm&quot;.&quot;yyyy&quot; &quot;h&quot;:&quot;mm"/>
    <numFmt numFmtId="166" formatCode="h&quot;:&quot;mm"/>
    <numFmt numFmtId="167" formatCode="dd&quot;.&quot;mmm"/>
    <numFmt numFmtId="168" formatCode="0.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sz val="11"/>
      <name val="Arial Cyr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color indexed="63"/>
      <name val="Arial"/>
      <family val="2"/>
    </font>
    <font>
      <i/>
      <sz val="11"/>
      <color indexed="8"/>
      <name val="Calibri"/>
      <family val="2"/>
    </font>
    <font>
      <u val="single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9"/>
      <color rgb="FF333333"/>
      <name val="Arial"/>
      <family val="2"/>
    </font>
    <font>
      <i/>
      <sz val="11"/>
      <color rgb="FF000000"/>
      <name val="Calibri"/>
      <family val="2"/>
    </font>
    <font>
      <u val="single"/>
      <sz val="10"/>
      <color rgb="FF000000"/>
      <name val="Arial Narrow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>
      <alignment/>
      <protection/>
    </xf>
    <xf numFmtId="0" fontId="2" fillId="0" borderId="0" xfId="53" applyBorder="1" applyAlignment="1">
      <alignment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top" wrapText="1"/>
      <protection/>
    </xf>
    <xf numFmtId="0" fontId="2" fillId="0" borderId="0" xfId="53" applyBorder="1">
      <alignment/>
      <protection/>
    </xf>
    <xf numFmtId="0" fontId="3" fillId="0" borderId="0" xfId="53" applyFont="1" applyBorder="1">
      <alignment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4" fillId="0" borderId="0" xfId="53" applyFont="1" applyBorder="1">
      <alignment/>
      <protection/>
    </xf>
    <xf numFmtId="0" fontId="5" fillId="0" borderId="0" xfId="53" applyFont="1">
      <alignment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top" wrapText="1"/>
      <protection/>
    </xf>
    <xf numFmtId="164" fontId="5" fillId="0" borderId="10" xfId="63" applyNumberFormat="1" applyFont="1" applyBorder="1" applyAlignment="1">
      <alignment horizontal="center" vertical="top" wrapText="1"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164" fontId="6" fillId="0" borderId="10" xfId="63" applyNumberFormat="1" applyFont="1" applyBorder="1" applyAlignment="1">
      <alignment horizontal="center" vertical="top" wrapText="1"/>
    </xf>
    <xf numFmtId="0" fontId="60" fillId="0" borderId="0" xfId="0" applyFont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46" fillId="33" borderId="0" xfId="42" applyFill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11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64" fillId="0" borderId="13" xfId="0" applyFont="1" applyFill="1" applyBorder="1" applyAlignment="1" applyProtection="1">
      <alignment horizontal="center" vertical="center" textRotation="90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6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166" fontId="0" fillId="0" borderId="15" xfId="0" applyNumberFormat="1" applyBorder="1" applyAlignment="1">
      <alignment horizontal="center" wrapText="1"/>
    </xf>
    <xf numFmtId="165" fontId="0" fillId="0" borderId="15" xfId="0" applyNumberFormat="1" applyBorder="1" applyAlignment="1">
      <alignment horizontal="center" wrapText="1"/>
    </xf>
    <xf numFmtId="0" fontId="68" fillId="0" borderId="0" xfId="0" applyFont="1" applyFill="1" applyAlignment="1" applyProtection="1">
      <alignment/>
      <protection/>
    </xf>
    <xf numFmtId="0" fontId="69" fillId="0" borderId="0" xfId="0" applyFont="1" applyFill="1" applyAlignment="1" applyProtection="1">
      <alignment horizontal="left" vertical="top"/>
      <protection/>
    </xf>
    <xf numFmtId="0" fontId="68" fillId="0" borderId="16" xfId="0" applyFont="1" applyFill="1" applyBorder="1" applyAlignment="1" applyProtection="1">
      <alignment/>
      <protection/>
    </xf>
    <xf numFmtId="0" fontId="70" fillId="0" borderId="17" xfId="0" applyFont="1" applyFill="1" applyBorder="1" applyAlignment="1" applyProtection="1">
      <alignment horizontal="center" vertical="top" wrapText="1"/>
      <protection/>
    </xf>
    <xf numFmtId="0" fontId="70" fillId="0" borderId="18" xfId="0" applyFont="1" applyFill="1" applyBorder="1" applyAlignment="1" applyProtection="1">
      <alignment horizontal="center" vertical="top" wrapText="1"/>
      <protection/>
    </xf>
    <xf numFmtId="0" fontId="69" fillId="0" borderId="19" xfId="0" applyFont="1" applyFill="1" applyBorder="1" applyAlignment="1" applyProtection="1">
      <alignment horizontal="right" vertical="top" wrapText="1"/>
      <protection/>
    </xf>
    <xf numFmtId="0" fontId="69" fillId="0" borderId="13" xfId="0" applyFont="1" applyFill="1" applyBorder="1" applyAlignment="1" applyProtection="1">
      <alignment horizontal="left" vertical="top" wrapText="1"/>
      <protection/>
    </xf>
    <xf numFmtId="167" fontId="69" fillId="0" borderId="19" xfId="0" applyNumberFormat="1" applyFont="1" applyFill="1" applyBorder="1" applyAlignment="1" applyProtection="1">
      <alignment horizontal="right" vertical="top" wrapText="1"/>
      <protection/>
    </xf>
    <xf numFmtId="0" fontId="69" fillId="0" borderId="19" xfId="0" applyFont="1" applyFill="1" applyBorder="1" applyAlignment="1" applyProtection="1">
      <alignment horizontal="left" vertical="top" wrapText="1"/>
      <protection/>
    </xf>
    <xf numFmtId="0" fontId="69" fillId="0" borderId="20" xfId="0" applyFont="1" applyFill="1" applyBorder="1" applyAlignment="1" applyProtection="1">
      <alignment horizontal="left" vertical="top" wrapText="1"/>
      <protection/>
    </xf>
    <xf numFmtId="0" fontId="69" fillId="0" borderId="21" xfId="0" applyFont="1" applyFill="1" applyBorder="1" applyAlignment="1" applyProtection="1">
      <alignment horizontal="left" vertical="top" wrapText="1"/>
      <protection/>
    </xf>
    <xf numFmtId="0" fontId="69" fillId="0" borderId="14" xfId="0" applyFont="1" applyFill="1" applyBorder="1" applyAlignment="1" applyProtection="1">
      <alignment horizontal="left" vertical="top" wrapText="1"/>
      <protection/>
    </xf>
    <xf numFmtId="0" fontId="69" fillId="0" borderId="22" xfId="0" applyFont="1" applyFill="1" applyBorder="1" applyAlignment="1" applyProtection="1">
      <alignment horizontal="left" vertical="top" wrapText="1"/>
      <protection/>
    </xf>
    <xf numFmtId="0" fontId="69" fillId="0" borderId="17" xfId="0" applyFont="1" applyFill="1" applyBorder="1" applyAlignment="1" applyProtection="1">
      <alignment horizontal="left" vertical="top" wrapText="1"/>
      <protection/>
    </xf>
    <xf numFmtId="0" fontId="69" fillId="0" borderId="0" xfId="0" applyFont="1" applyFill="1" applyAlignment="1" applyProtection="1">
      <alignment horizontal="center" vertical="top" wrapText="1"/>
      <protection/>
    </xf>
    <xf numFmtId="0" fontId="68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3" fillId="0" borderId="11" xfId="0" applyFont="1" applyFill="1" applyBorder="1" applyAlignment="1">
      <alignment horizontal="left" vertical="top" wrapText="1"/>
    </xf>
    <xf numFmtId="0" fontId="3" fillId="0" borderId="0" xfId="53" applyFont="1" applyBorder="1" applyAlignment="1">
      <alignment horizontal="left" vertical="center"/>
      <protection/>
    </xf>
    <xf numFmtId="0" fontId="0" fillId="0" borderId="17" xfId="0" applyFill="1" applyBorder="1" applyAlignment="1">
      <alignment horizontal="center"/>
    </xf>
    <xf numFmtId="0" fontId="70" fillId="0" borderId="17" xfId="0" applyFont="1" applyFill="1" applyBorder="1" applyAlignment="1" applyProtection="1">
      <alignment horizontal="center" vertical="top" wrapText="1"/>
      <protection/>
    </xf>
    <xf numFmtId="0" fontId="0" fillId="6" borderId="0" xfId="0" applyFill="1" applyAlignment="1">
      <alignment/>
    </xf>
    <xf numFmtId="2" fontId="63" fillId="0" borderId="11" xfId="0" applyNumberFormat="1" applyFont="1" applyBorder="1" applyAlignment="1">
      <alignment horizontal="left" vertical="top" wrapText="1"/>
    </xf>
    <xf numFmtId="0" fontId="6" fillId="0" borderId="0" xfId="5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53" applyFont="1" applyBorder="1" applyAlignment="1">
      <alignment horizontal="center" wrapText="1"/>
      <protection/>
    </xf>
    <xf numFmtId="0" fontId="7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4" fillId="0" borderId="17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Fill="1" applyBorder="1" applyAlignment="1">
      <alignment horizontal="center" vertical="center" textRotation="90" wrapText="1"/>
    </xf>
    <xf numFmtId="0" fontId="64" fillId="0" borderId="17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/>
    </xf>
    <xf numFmtId="0" fontId="72" fillId="0" borderId="23" xfId="0" applyFont="1" applyFill="1" applyBorder="1" applyAlignment="1">
      <alignment horizontal="center"/>
    </xf>
    <xf numFmtId="0" fontId="64" fillId="0" borderId="17" xfId="0" applyFont="1" applyFill="1" applyBorder="1" applyAlignment="1" applyProtection="1">
      <alignment horizontal="center" vertical="center" textRotation="90"/>
      <protection/>
    </xf>
    <xf numFmtId="0" fontId="70" fillId="0" borderId="17" xfId="0" applyFont="1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3" fillId="0" borderId="24" xfId="0" applyFont="1" applyFill="1" applyBorder="1" applyAlignment="1" applyProtection="1">
      <alignment horizontal="center" vertical="top"/>
      <protection/>
    </xf>
    <xf numFmtId="0" fontId="69" fillId="0" borderId="0" xfId="0" applyFont="1" applyFill="1" applyAlignment="1" applyProtection="1">
      <alignment horizontal="center" vertical="top" wrapText="1"/>
      <protection/>
    </xf>
    <xf numFmtId="168" fontId="0" fillId="0" borderId="17" xfId="0" applyNumberFormat="1" applyFill="1" applyBorder="1" applyAlignment="1">
      <alignment horizontal="center"/>
    </xf>
    <xf numFmtId="168" fontId="0" fillId="0" borderId="17" xfId="0" applyNumberForma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10</xdr:row>
      <xdr:rowOff>904875</xdr:rowOff>
    </xdr:from>
    <xdr:to>
      <xdr:col>1</xdr:col>
      <xdr:colOff>676275</xdr:colOff>
      <xdr:row>10</xdr:row>
      <xdr:rowOff>1066800</xdr:rowOff>
    </xdr:to>
    <xdr:pic>
      <xdr:nvPicPr>
        <xdr:cNvPr id="1" name="Рисунок 1" descr="http://www.garant.ru/files/8/8/1085688/pict268-714781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2108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11</xdr:row>
      <xdr:rowOff>895350</xdr:rowOff>
    </xdr:from>
    <xdr:to>
      <xdr:col>1</xdr:col>
      <xdr:colOff>619125</xdr:colOff>
      <xdr:row>11</xdr:row>
      <xdr:rowOff>1066800</xdr:rowOff>
    </xdr:to>
    <xdr:pic>
      <xdr:nvPicPr>
        <xdr:cNvPr id="2" name="Рисунок 2" descr="http://www.garant.ru/files/8/8/1085688/pict269-7147811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13538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zoomScalePageLayoutView="0" workbookViewId="0" topLeftCell="A1">
      <selection activeCell="C21" sqref="C21"/>
    </sheetView>
  </sheetViews>
  <sheetFormatPr defaultColWidth="10.7109375" defaultRowHeight="15"/>
  <cols>
    <col min="1" max="1" width="10.28125" style="1" customWidth="1"/>
    <col min="2" max="2" width="33.57421875" style="1" customWidth="1"/>
    <col min="3" max="3" width="28.140625" style="1" customWidth="1"/>
    <col min="4" max="4" width="22.57421875" style="1" customWidth="1"/>
    <col min="5" max="248" width="8.7109375" style="1" customWidth="1"/>
    <col min="249" max="249" width="13.28125" style="1" customWidth="1"/>
    <col min="250" max="251" width="8.7109375" style="1" customWidth="1"/>
    <col min="252" max="253" width="9.28125" style="1" customWidth="1"/>
    <col min="254" max="254" width="9.7109375" style="1" customWidth="1"/>
    <col min="255" max="255" width="11.28125" style="1" customWidth="1"/>
    <col min="256" max="16384" width="10.7109375" style="1" customWidth="1"/>
  </cols>
  <sheetData>
    <row r="1" ht="27" customHeight="1"/>
    <row r="2" spans="1:4" ht="13.5">
      <c r="A2" s="10"/>
      <c r="B2" s="10"/>
      <c r="C2" s="10"/>
      <c r="D2" s="10"/>
    </row>
    <row r="3" spans="1:4" ht="15.75" customHeight="1">
      <c r="A3" s="59" t="s">
        <v>17</v>
      </c>
      <c r="B3" s="60"/>
      <c r="C3" s="60"/>
      <c r="D3" s="60"/>
    </row>
    <row r="4" spans="1:4" ht="15.75" customHeight="1">
      <c r="A4" s="59" t="s">
        <v>39</v>
      </c>
      <c r="B4" s="61"/>
      <c r="C4" s="61"/>
      <c r="D4" s="61"/>
    </row>
    <row r="5" spans="1:4" ht="24" customHeight="1" thickBot="1">
      <c r="A5" s="10"/>
      <c r="B5" s="62"/>
      <c r="C5" s="62"/>
      <c r="D5" s="62"/>
    </row>
    <row r="6" spans="1:4" ht="36" customHeight="1" thickBot="1">
      <c r="A6" s="11" t="s">
        <v>13</v>
      </c>
      <c r="B6" s="12" t="s">
        <v>14</v>
      </c>
      <c r="C6" s="11" t="s">
        <v>15</v>
      </c>
      <c r="D6" s="11" t="s">
        <v>16</v>
      </c>
    </row>
    <row r="7" spans="1:4" ht="14.25" thickBot="1">
      <c r="A7" s="15">
        <v>1</v>
      </c>
      <c r="B7" s="13" t="s">
        <v>0</v>
      </c>
      <c r="C7" s="14">
        <v>11668948.489736008</v>
      </c>
      <c r="D7" s="14">
        <v>55045.35052935131</v>
      </c>
    </row>
    <row r="8" spans="1:4" ht="14.25" thickBot="1">
      <c r="A8" s="15">
        <v>2</v>
      </c>
      <c r="B8" s="13" t="s">
        <v>1</v>
      </c>
      <c r="C8" s="14">
        <v>10392641.919969216</v>
      </c>
      <c r="D8" s="14">
        <v>47201.10960044405</v>
      </c>
    </row>
    <row r="9" spans="1:4" ht="14.25" thickBot="1">
      <c r="A9" s="15">
        <v>3</v>
      </c>
      <c r="B9" s="13" t="s">
        <v>2</v>
      </c>
      <c r="C9" s="14">
        <v>10493510.060871527</v>
      </c>
      <c r="D9" s="14">
        <v>42339.19918562048</v>
      </c>
    </row>
    <row r="10" spans="1:4" ht="14.25" thickBot="1">
      <c r="A10" s="15">
        <v>4</v>
      </c>
      <c r="B10" s="13" t="s">
        <v>3</v>
      </c>
      <c r="C10" s="14">
        <v>9629482.920522677</v>
      </c>
      <c r="D10" s="14">
        <v>40696.63643559893</v>
      </c>
    </row>
    <row r="11" spans="1:4" ht="14.25" thickBot="1">
      <c r="A11" s="15">
        <v>5</v>
      </c>
      <c r="B11" s="13" t="s">
        <v>4</v>
      </c>
      <c r="C11" s="14">
        <v>7524358.4864797145</v>
      </c>
      <c r="D11" s="14">
        <v>24282.87333811146</v>
      </c>
    </row>
    <row r="12" spans="1:4" ht="14.25" thickBot="1">
      <c r="A12" s="15">
        <v>6</v>
      </c>
      <c r="B12" s="13" t="s">
        <v>5</v>
      </c>
      <c r="C12" s="14">
        <v>6081682.1764418455</v>
      </c>
      <c r="D12" s="14">
        <v>23974.595452823356</v>
      </c>
    </row>
    <row r="13" spans="1:4" ht="14.25" thickBot="1">
      <c r="A13" s="15">
        <v>7</v>
      </c>
      <c r="B13" s="13" t="s">
        <v>6</v>
      </c>
      <c r="C13" s="14">
        <v>5533324.2602158515</v>
      </c>
      <c r="D13" s="14">
        <v>16068.433373643667</v>
      </c>
    </row>
    <row r="14" spans="1:4" ht="14.25" thickBot="1">
      <c r="A14" s="15">
        <v>8</v>
      </c>
      <c r="B14" s="13" t="s">
        <v>7</v>
      </c>
      <c r="C14" s="14">
        <v>5589726.929348586</v>
      </c>
      <c r="D14" s="14">
        <v>13754.00067522722</v>
      </c>
    </row>
    <row r="15" spans="1:4" ht="14.25" thickBot="1">
      <c r="A15" s="15">
        <v>9</v>
      </c>
      <c r="B15" s="13" t="s">
        <v>8</v>
      </c>
      <c r="C15" s="14">
        <v>6784529.336728318</v>
      </c>
      <c r="D15" s="14">
        <v>18159.363197817267</v>
      </c>
    </row>
    <row r="16" spans="1:4" ht="14.25" thickBot="1">
      <c r="A16" s="15">
        <v>10</v>
      </c>
      <c r="B16" s="13" t="s">
        <v>9</v>
      </c>
      <c r="C16" s="14">
        <v>8790722.027720498</v>
      </c>
      <c r="D16" s="14">
        <v>62604.63093602069</v>
      </c>
    </row>
    <row r="17" spans="1:4" ht="14.25" thickBot="1">
      <c r="A17" s="15">
        <v>11</v>
      </c>
      <c r="B17" s="13" t="s">
        <v>10</v>
      </c>
      <c r="C17" s="14">
        <v>9400479.80333584</v>
      </c>
      <c r="D17" s="14">
        <v>89919.94781602548</v>
      </c>
    </row>
    <row r="18" spans="1:4" ht="14.25" thickBot="1">
      <c r="A18" s="15">
        <v>12</v>
      </c>
      <c r="B18" s="13" t="s">
        <v>11</v>
      </c>
      <c r="C18" s="14">
        <v>10201092.58862991</v>
      </c>
      <c r="D18" s="14">
        <v>96824.45425931606</v>
      </c>
    </row>
    <row r="19" spans="1:4" ht="14.25" thickBot="1">
      <c r="A19" s="15"/>
      <c r="B19" s="16" t="s">
        <v>12</v>
      </c>
      <c r="C19" s="17">
        <f>SUM(C7:C18)</f>
        <v>102090499</v>
      </c>
      <c r="D19" s="17">
        <f>SUM(D7:D18)</f>
        <v>530870.5948</v>
      </c>
    </row>
    <row r="20" spans="2:4" ht="13.5" customHeight="1">
      <c r="B20" s="2"/>
      <c r="C20" s="2"/>
      <c r="D20" s="2"/>
    </row>
    <row r="22" spans="2:4" ht="12">
      <c r="B22" s="54" t="s">
        <v>107</v>
      </c>
      <c r="C22" s="3"/>
      <c r="D22" s="4"/>
    </row>
    <row r="23" spans="2:4" ht="12">
      <c r="B23" s="5"/>
      <c r="C23" s="6"/>
      <c r="D23" s="7"/>
    </row>
    <row r="24" spans="2:4" ht="12">
      <c r="B24" s="5"/>
      <c r="C24" s="6"/>
      <c r="D24" s="7"/>
    </row>
    <row r="25" spans="2:4" ht="12">
      <c r="B25" s="5"/>
      <c r="C25" s="6"/>
      <c r="D25" s="7"/>
    </row>
    <row r="26" spans="2:4" ht="12">
      <c r="B26" s="5"/>
      <c r="C26" s="6"/>
      <c r="D26" s="7"/>
    </row>
    <row r="27" spans="2:4" ht="12">
      <c r="B27" s="5"/>
      <c r="C27" s="6"/>
      <c r="D27" s="7"/>
    </row>
    <row r="28" spans="2:4" ht="12">
      <c r="B28" s="5"/>
      <c r="C28" s="6"/>
      <c r="D28" s="7"/>
    </row>
    <row r="29" spans="2:4" ht="12">
      <c r="B29" s="5"/>
      <c r="C29" s="6"/>
      <c r="D29" s="7"/>
    </row>
    <row r="30" spans="2:4" ht="12">
      <c r="B30" s="5"/>
      <c r="C30" s="6"/>
      <c r="D30" s="7"/>
    </row>
    <row r="31" spans="2:4" ht="12">
      <c r="B31" s="5"/>
      <c r="C31" s="6"/>
      <c r="D31" s="7"/>
    </row>
    <row r="32" spans="2:4" ht="12">
      <c r="B32" s="5"/>
      <c r="C32" s="6"/>
      <c r="D32" s="7"/>
    </row>
    <row r="33" spans="2:4" ht="12">
      <c r="B33" s="5"/>
      <c r="C33" s="6"/>
      <c r="D33" s="7"/>
    </row>
    <row r="34" spans="2:4" ht="12">
      <c r="B34" s="5"/>
      <c r="C34" s="6"/>
      <c r="D34" s="7"/>
    </row>
    <row r="35" spans="2:4" ht="12">
      <c r="B35" s="8"/>
      <c r="C35" s="6"/>
      <c r="D35" s="9"/>
    </row>
  </sheetData>
  <sheetProtection/>
  <mergeCells count="3">
    <mergeCell ref="A3:D3"/>
    <mergeCell ref="A4:D4"/>
    <mergeCell ref="B5:D5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"/>
  <sheetViews>
    <sheetView zoomScale="70" zoomScaleNormal="70" zoomScalePageLayoutView="0" workbookViewId="0" topLeftCell="A7">
      <selection activeCell="A2" sqref="A2"/>
    </sheetView>
  </sheetViews>
  <sheetFormatPr defaultColWidth="9.140625" defaultRowHeight="15"/>
  <cols>
    <col min="1" max="1" width="5.140625" style="0" customWidth="1"/>
    <col min="2" max="2" width="18.57421875" style="0" customWidth="1"/>
    <col min="3" max="3" width="15.57421875" style="0" customWidth="1"/>
    <col min="4" max="4" width="15.421875" style="0" customWidth="1"/>
    <col min="5" max="5" width="36.00390625" style="0" customWidth="1"/>
    <col min="6" max="6" width="15.7109375" style="0" customWidth="1"/>
    <col min="7" max="7" width="15.57421875" style="0" customWidth="1"/>
    <col min="8" max="8" width="15.7109375" style="0" customWidth="1"/>
    <col min="9" max="9" width="15.57421875" style="0" customWidth="1"/>
  </cols>
  <sheetData>
    <row r="1" spans="1:5" ht="40.5" customHeight="1">
      <c r="A1" s="63" t="s">
        <v>117</v>
      </c>
      <c r="B1" s="64"/>
      <c r="C1" s="64"/>
      <c r="D1" s="64"/>
      <c r="E1" s="64"/>
    </row>
    <row r="2" ht="15">
      <c r="A2" s="21" t="s">
        <v>36</v>
      </c>
    </row>
    <row r="3" ht="15">
      <c r="A3" s="18" t="s">
        <v>23</v>
      </c>
    </row>
    <row r="4" spans="1:9" ht="105.75" customHeight="1">
      <c r="A4" s="22" t="s">
        <v>21</v>
      </c>
      <c r="B4" s="22" t="s">
        <v>24</v>
      </c>
      <c r="C4" s="22" t="s">
        <v>41</v>
      </c>
      <c r="D4" s="22" t="s">
        <v>40</v>
      </c>
      <c r="E4" s="22" t="s">
        <v>25</v>
      </c>
      <c r="F4" s="22" t="s">
        <v>108</v>
      </c>
      <c r="G4" s="22" t="s">
        <v>109</v>
      </c>
      <c r="H4" s="22" t="s">
        <v>110</v>
      </c>
      <c r="I4" s="22" t="s">
        <v>111</v>
      </c>
    </row>
    <row r="5" spans="1:9" ht="99.75" customHeight="1">
      <c r="A5" s="23">
        <v>1</v>
      </c>
      <c r="B5" s="23" t="s">
        <v>26</v>
      </c>
      <c r="C5" s="23">
        <v>16.195</v>
      </c>
      <c r="D5" s="23">
        <v>16.195</v>
      </c>
      <c r="E5" s="23" t="s">
        <v>42</v>
      </c>
      <c r="F5" s="58">
        <f>ROUND(D5*(1+$F$19/100),2)</f>
        <v>17</v>
      </c>
      <c r="G5" s="58">
        <f>ROUND(F5*(1+$F$19/100),2)</f>
        <v>17.85</v>
      </c>
      <c r="H5" s="58">
        <f aca="true" t="shared" si="0" ref="H5:I7">ROUND(G5*(1+$F$19/100),2)</f>
        <v>18.74</v>
      </c>
      <c r="I5" s="58">
        <f t="shared" si="0"/>
        <v>19.68</v>
      </c>
    </row>
    <row r="6" spans="1:9" ht="85.5">
      <c r="A6" s="23">
        <v>1.1</v>
      </c>
      <c r="B6" s="23" t="s">
        <v>27</v>
      </c>
      <c r="C6" s="23">
        <v>2.08</v>
      </c>
      <c r="D6" s="23">
        <v>3.1</v>
      </c>
      <c r="E6" s="23" t="s">
        <v>43</v>
      </c>
      <c r="F6" s="58">
        <f>ROUND(D6*(1+$F$19/100),2)</f>
        <v>3.26</v>
      </c>
      <c r="G6" s="58">
        <f>ROUND(F6*(1+$F$19/100),2)</f>
        <v>3.42</v>
      </c>
      <c r="H6" s="58">
        <f t="shared" si="0"/>
        <v>3.59</v>
      </c>
      <c r="I6" s="58">
        <f t="shared" si="0"/>
        <v>3.77</v>
      </c>
    </row>
    <row r="7" spans="1:9" ht="138.75" customHeight="1">
      <c r="A7" s="23">
        <v>2</v>
      </c>
      <c r="B7" s="23" t="s">
        <v>28</v>
      </c>
      <c r="C7" s="23">
        <v>11.4</v>
      </c>
      <c r="D7" s="23">
        <v>16.1</v>
      </c>
      <c r="E7" s="23" t="s">
        <v>20</v>
      </c>
      <c r="F7" s="58">
        <f>ROUND(D7*(1+$F$19/100),2)</f>
        <v>16.91</v>
      </c>
      <c r="G7" s="58">
        <f>ROUND(F7*(1+$F$19/100),2)</f>
        <v>17.76</v>
      </c>
      <c r="H7" s="58">
        <f t="shared" si="0"/>
        <v>18.65</v>
      </c>
      <c r="I7" s="58">
        <f t="shared" si="0"/>
        <v>19.58</v>
      </c>
    </row>
    <row r="8" spans="1:9" ht="42.75" customHeight="1">
      <c r="A8" s="23">
        <v>3</v>
      </c>
      <c r="B8" s="23" t="s">
        <v>29</v>
      </c>
      <c r="C8" s="23">
        <v>58</v>
      </c>
      <c r="D8" s="53">
        <f>'8.3'!F12</f>
        <v>209</v>
      </c>
      <c r="E8" s="23" t="s">
        <v>38</v>
      </c>
      <c r="F8" s="23">
        <f>'8.3'!G12</f>
        <v>209</v>
      </c>
      <c r="G8" s="23">
        <f>'8.3'!H12</f>
        <v>219</v>
      </c>
      <c r="H8" s="23">
        <f>'8.3'!I12</f>
        <v>230</v>
      </c>
      <c r="I8" s="23">
        <f>'8.3'!J12</f>
        <v>242</v>
      </c>
    </row>
    <row r="9" spans="1:9" ht="156.75" customHeight="1">
      <c r="A9" s="23">
        <v>4</v>
      </c>
      <c r="B9" s="23" t="s">
        <v>30</v>
      </c>
      <c r="C9" s="23">
        <v>50</v>
      </c>
      <c r="D9" s="23">
        <v>51</v>
      </c>
      <c r="E9" s="23" t="s">
        <v>37</v>
      </c>
      <c r="F9" s="23">
        <v>52</v>
      </c>
      <c r="G9" s="23">
        <v>52</v>
      </c>
      <c r="H9" s="23">
        <v>52</v>
      </c>
      <c r="I9" s="23">
        <v>53</v>
      </c>
    </row>
    <row r="10" spans="1:9" ht="33" customHeight="1">
      <c r="A10" s="23">
        <v>5</v>
      </c>
      <c r="B10" s="23" t="s">
        <v>31</v>
      </c>
      <c r="C10" s="23">
        <v>16</v>
      </c>
      <c r="D10" s="23">
        <v>17</v>
      </c>
      <c r="E10" s="23" t="s">
        <v>20</v>
      </c>
      <c r="F10" s="23">
        <v>16</v>
      </c>
      <c r="G10" s="23">
        <v>16</v>
      </c>
      <c r="H10" s="23">
        <v>16</v>
      </c>
      <c r="I10" s="23">
        <v>16</v>
      </c>
    </row>
    <row r="11" spans="1:9" ht="90.75" customHeight="1">
      <c r="A11" s="23">
        <v>6</v>
      </c>
      <c r="B11" s="23" t="s">
        <v>32</v>
      </c>
      <c r="C11" s="23" t="s">
        <v>34</v>
      </c>
      <c r="D11" s="23" t="s">
        <v>34</v>
      </c>
      <c r="E11" s="23" t="s">
        <v>33</v>
      </c>
      <c r="F11" s="23" t="s">
        <v>34</v>
      </c>
      <c r="G11" s="23" t="s">
        <v>34</v>
      </c>
      <c r="H11" s="23" t="s">
        <v>34</v>
      </c>
      <c r="I11" s="23" t="s">
        <v>34</v>
      </c>
    </row>
    <row r="12" spans="1:9" ht="94.5" customHeight="1">
      <c r="A12" s="23">
        <v>7</v>
      </c>
      <c r="B12" s="23" t="s">
        <v>32</v>
      </c>
      <c r="C12" s="23"/>
      <c r="D12" s="23" t="s">
        <v>35</v>
      </c>
      <c r="E12" s="23" t="s">
        <v>33</v>
      </c>
      <c r="F12" s="23" t="s">
        <v>35</v>
      </c>
      <c r="G12" s="23" t="s">
        <v>35</v>
      </c>
      <c r="H12" s="23" t="s">
        <v>35</v>
      </c>
      <c r="I12" s="23" t="s">
        <v>35</v>
      </c>
    </row>
    <row r="13" ht="14.25">
      <c r="A13" s="19"/>
    </row>
    <row r="14" ht="14.25">
      <c r="A14" s="19"/>
    </row>
    <row r="15" ht="14.25">
      <c r="A15" s="20"/>
    </row>
    <row r="17" ht="14.25">
      <c r="B17" s="54" t="s">
        <v>107</v>
      </c>
    </row>
    <row r="19" spans="5:6" ht="14.25">
      <c r="E19" s="57" t="s">
        <v>116</v>
      </c>
      <c r="F19" s="57">
        <v>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72" r:id="rId4"/>
  <colBreaks count="1" manualBreakCount="1">
    <brk id="5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20"/>
  <sheetViews>
    <sheetView view="pageBreakPreview" zoomScale="60" zoomScalePageLayoutView="0" workbookViewId="0" topLeftCell="A1">
      <selection activeCell="S24" sqref="S24"/>
    </sheetView>
  </sheetViews>
  <sheetFormatPr defaultColWidth="9.140625" defaultRowHeight="15"/>
  <cols>
    <col min="1" max="1" width="3.140625" style="0" customWidth="1"/>
    <col min="2" max="2" width="6.140625" style="0" customWidth="1"/>
    <col min="3" max="3" width="9.57421875" style="0" customWidth="1"/>
    <col min="4" max="4" width="4.28125" style="0" customWidth="1"/>
    <col min="5" max="5" width="5.8515625" style="0" customWidth="1"/>
    <col min="6" max="6" width="12.140625" style="0" customWidth="1"/>
    <col min="7" max="7" width="3.57421875" style="0" customWidth="1"/>
    <col min="8" max="8" width="3.28125" style="0" customWidth="1"/>
    <col min="9" max="10" width="4.57421875" style="0" customWidth="1"/>
    <col min="11" max="13" width="4.140625" style="0" customWidth="1"/>
    <col min="14" max="14" width="3.421875" style="0" customWidth="1"/>
    <col min="15" max="15" width="3.7109375" style="0" customWidth="1"/>
    <col min="16" max="16" width="3.421875" style="0" customWidth="1"/>
    <col min="17" max="18" width="3.57421875" style="0" customWidth="1"/>
    <col min="19" max="19" width="3.8515625" style="0" customWidth="1"/>
    <col min="20" max="20" width="3.7109375" style="0" customWidth="1"/>
    <col min="21" max="21" width="3.140625" style="0" customWidth="1"/>
    <col min="22" max="22" width="3.8515625" style="0" customWidth="1"/>
    <col min="23" max="23" width="5.8515625" style="0" customWidth="1"/>
    <col min="24" max="24" width="5.421875" style="0" customWidth="1"/>
    <col min="25" max="25" width="3.8515625" style="0" customWidth="1"/>
    <col min="26" max="26" width="4.140625" style="0" customWidth="1"/>
    <col min="27" max="27" width="3.421875" style="0" customWidth="1"/>
    <col min="28" max="28" width="3.57421875" style="0" customWidth="1"/>
    <col min="29" max="29" width="11.57421875" style="0" customWidth="1"/>
    <col min="30" max="30" width="7.8515625" style="0" customWidth="1"/>
    <col min="31" max="31" width="11.57421875" style="0" customWidth="1"/>
    <col min="32" max="32" width="5.8515625" style="0" customWidth="1"/>
    <col min="33" max="33" width="9.8515625" style="0" customWidth="1"/>
    <col min="34" max="34" width="10.7109375" style="0" customWidth="1"/>
    <col min="35" max="35" width="9.421875" style="0" customWidth="1"/>
  </cols>
  <sheetData>
    <row r="2" spans="1:33" ht="14.25">
      <c r="A2" s="24" t="s">
        <v>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U2" s="24"/>
      <c r="V2" s="24"/>
      <c r="X2" s="24"/>
      <c r="Y2" s="24"/>
      <c r="Z2" s="24"/>
      <c r="AA2" s="24"/>
      <c r="AB2" s="24"/>
      <c r="AD2" s="24"/>
      <c r="AE2" s="24"/>
      <c r="AF2" s="24" t="s">
        <v>99</v>
      </c>
      <c r="AG2" s="24"/>
    </row>
    <row r="3" spans="1:20" ht="14.25">
      <c r="A3" s="68" t="s">
        <v>98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4.25">
      <c r="A4" s="69" t="s">
        <v>45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ht="15" thickBot="1"/>
    <row r="6" spans="1:35" ht="42" customHeight="1" thickBot="1">
      <c r="A6" s="65" t="s">
        <v>21</v>
      </c>
      <c r="B6" s="65" t="s">
        <v>46</v>
      </c>
      <c r="C6" s="65" t="s">
        <v>47</v>
      </c>
      <c r="D6" s="65" t="s">
        <v>48</v>
      </c>
      <c r="E6" s="65" t="s">
        <v>49</v>
      </c>
      <c r="F6" s="65" t="s">
        <v>50</v>
      </c>
      <c r="G6" s="70" t="s">
        <v>51</v>
      </c>
      <c r="H6" s="70" t="s">
        <v>52</v>
      </c>
      <c r="I6" s="67" t="s">
        <v>53</v>
      </c>
      <c r="J6" s="67"/>
      <c r="K6" s="67"/>
      <c r="L6" s="67"/>
      <c r="M6" s="67"/>
      <c r="N6" s="67"/>
      <c r="O6" s="67"/>
      <c r="P6" s="67"/>
      <c r="Q6" s="67" t="s">
        <v>54</v>
      </c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5" t="s">
        <v>55</v>
      </c>
      <c r="AD6" s="65" t="s">
        <v>56</v>
      </c>
      <c r="AE6" s="65" t="s">
        <v>57</v>
      </c>
      <c r="AF6" s="65" t="s">
        <v>19</v>
      </c>
      <c r="AG6" s="65" t="s">
        <v>58</v>
      </c>
      <c r="AH6" s="65" t="s">
        <v>59</v>
      </c>
      <c r="AI6" s="65" t="s">
        <v>60</v>
      </c>
    </row>
    <row r="7" spans="1:35" ht="25.5" customHeight="1" thickBot="1">
      <c r="A7" s="65"/>
      <c r="B7" s="65"/>
      <c r="C7" s="65"/>
      <c r="D7" s="65"/>
      <c r="E7" s="65"/>
      <c r="F7" s="65"/>
      <c r="G7" s="70"/>
      <c r="H7" s="70"/>
      <c r="I7" s="67" t="s">
        <v>61</v>
      </c>
      <c r="J7" s="67"/>
      <c r="K7" s="67"/>
      <c r="L7" s="67"/>
      <c r="M7" s="67"/>
      <c r="N7" s="65" t="s">
        <v>62</v>
      </c>
      <c r="O7" s="65" t="s">
        <v>63</v>
      </c>
      <c r="P7" s="65" t="s">
        <v>64</v>
      </c>
      <c r="Q7" s="67" t="s">
        <v>61</v>
      </c>
      <c r="R7" s="67"/>
      <c r="S7" s="67"/>
      <c r="T7" s="67"/>
      <c r="U7" s="67"/>
      <c r="V7" s="67"/>
      <c r="W7" s="67"/>
      <c r="X7" s="67"/>
      <c r="Y7" s="67"/>
      <c r="Z7" s="65" t="s">
        <v>62</v>
      </c>
      <c r="AA7" s="65" t="s">
        <v>63</v>
      </c>
      <c r="AB7" s="65" t="s">
        <v>65</v>
      </c>
      <c r="AC7" s="65"/>
      <c r="AD7" s="65"/>
      <c r="AE7" s="65"/>
      <c r="AF7" s="65"/>
      <c r="AG7" s="65"/>
      <c r="AH7" s="65"/>
      <c r="AI7" s="65"/>
    </row>
    <row r="8" spans="1:35" ht="99" customHeight="1" thickBot="1">
      <c r="A8" s="65"/>
      <c r="B8" s="65"/>
      <c r="C8" s="65"/>
      <c r="D8" s="65"/>
      <c r="E8" s="65"/>
      <c r="F8" s="65"/>
      <c r="G8" s="70"/>
      <c r="H8" s="70"/>
      <c r="I8" s="65" t="s">
        <v>66</v>
      </c>
      <c r="J8" s="65"/>
      <c r="K8" s="65" t="s">
        <v>67</v>
      </c>
      <c r="L8" s="65"/>
      <c r="M8" s="65" t="s">
        <v>68</v>
      </c>
      <c r="N8" s="65"/>
      <c r="O8" s="65"/>
      <c r="P8" s="65"/>
      <c r="Q8" s="65" t="s">
        <v>66</v>
      </c>
      <c r="R8" s="65"/>
      <c r="S8" s="65" t="s">
        <v>67</v>
      </c>
      <c r="T8" s="65"/>
      <c r="U8" s="65" t="s">
        <v>68</v>
      </c>
      <c r="V8" s="65" t="s">
        <v>69</v>
      </c>
      <c r="W8" s="65" t="s">
        <v>70</v>
      </c>
      <c r="X8" s="65" t="s">
        <v>71</v>
      </c>
      <c r="Y8" s="65" t="s">
        <v>72</v>
      </c>
      <c r="Z8" s="65"/>
      <c r="AA8" s="65"/>
      <c r="AB8" s="65"/>
      <c r="AC8" s="65"/>
      <c r="AD8" s="65"/>
      <c r="AE8" s="65"/>
      <c r="AF8" s="65"/>
      <c r="AG8" s="65"/>
      <c r="AH8" s="65"/>
      <c r="AI8" s="65"/>
    </row>
    <row r="9" spans="1:35" ht="57" customHeight="1" thickBot="1">
      <c r="A9" s="65"/>
      <c r="B9" s="65"/>
      <c r="C9" s="65"/>
      <c r="D9" s="65"/>
      <c r="E9" s="65"/>
      <c r="F9" s="65"/>
      <c r="G9" s="70"/>
      <c r="H9" s="70"/>
      <c r="I9" s="26" t="s">
        <v>73</v>
      </c>
      <c r="J9" s="26" t="s">
        <v>74</v>
      </c>
      <c r="K9" s="26" t="s">
        <v>73</v>
      </c>
      <c r="L9" s="26" t="s">
        <v>74</v>
      </c>
      <c r="M9" s="65"/>
      <c r="N9" s="65"/>
      <c r="O9" s="65"/>
      <c r="P9" s="65"/>
      <c r="Q9" s="26" t="s">
        <v>73</v>
      </c>
      <c r="R9" s="26" t="s">
        <v>74</v>
      </c>
      <c r="S9" s="26" t="s">
        <v>73</v>
      </c>
      <c r="T9" s="26" t="s">
        <v>74</v>
      </c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1:35" ht="14.2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  <c r="AC10" s="27">
        <v>29</v>
      </c>
      <c r="AD10" s="27">
        <v>30</v>
      </c>
      <c r="AE10" s="27">
        <v>31</v>
      </c>
      <c r="AF10" s="27">
        <v>32</v>
      </c>
      <c r="AG10" s="27">
        <v>33</v>
      </c>
      <c r="AH10" s="27">
        <v>34</v>
      </c>
      <c r="AI10" s="27">
        <v>35</v>
      </c>
    </row>
    <row r="11" spans="1:35" ht="27.75" customHeight="1">
      <c r="A11" s="28">
        <v>1</v>
      </c>
      <c r="B11" s="66" t="s">
        <v>75</v>
      </c>
      <c r="C11" s="29" t="s">
        <v>76</v>
      </c>
      <c r="D11" s="30" t="s">
        <v>77</v>
      </c>
      <c r="E11" s="30">
        <v>10</v>
      </c>
      <c r="F11" s="30" t="s">
        <v>78</v>
      </c>
      <c r="G11" s="30">
        <v>0</v>
      </c>
      <c r="H11" s="30">
        <v>0</v>
      </c>
      <c r="I11" s="30"/>
      <c r="J11" s="30"/>
      <c r="K11" s="30">
        <v>1</v>
      </c>
      <c r="L11" s="30"/>
      <c r="M11" s="30"/>
      <c r="N11" s="30"/>
      <c r="O11" s="30"/>
      <c r="P11" s="30">
        <v>1</v>
      </c>
      <c r="Q11" s="30"/>
      <c r="R11" s="30"/>
      <c r="S11" s="30">
        <v>1</v>
      </c>
      <c r="T11" s="30"/>
      <c r="U11" s="30"/>
      <c r="V11" s="30"/>
      <c r="W11" s="30"/>
      <c r="X11" s="30"/>
      <c r="Y11" s="30">
        <v>1</v>
      </c>
      <c r="Z11" s="30"/>
      <c r="AA11" s="30"/>
      <c r="AB11" s="30">
        <v>1</v>
      </c>
      <c r="AC11" s="33" t="s">
        <v>79</v>
      </c>
      <c r="AD11" s="31"/>
      <c r="AE11" s="35" t="s">
        <v>80</v>
      </c>
      <c r="AF11" s="30">
        <v>65.03</v>
      </c>
      <c r="AG11" s="30"/>
      <c r="AH11" s="33" t="s">
        <v>81</v>
      </c>
      <c r="AI11" s="30"/>
    </row>
    <row r="12" spans="1:35" ht="24.75" customHeight="1">
      <c r="A12" s="28">
        <v>2</v>
      </c>
      <c r="B12" s="66"/>
      <c r="C12" s="32" t="s">
        <v>82</v>
      </c>
      <c r="D12" s="30" t="s">
        <v>77</v>
      </c>
      <c r="E12" s="30">
        <v>10</v>
      </c>
      <c r="F12" s="30" t="s">
        <v>78</v>
      </c>
      <c r="G12" s="30">
        <v>0</v>
      </c>
      <c r="H12" s="30">
        <v>0</v>
      </c>
      <c r="I12" s="30"/>
      <c r="J12" s="30"/>
      <c r="K12" s="30"/>
      <c r="L12" s="30"/>
      <c r="M12" s="30"/>
      <c r="N12" s="30">
        <v>1</v>
      </c>
      <c r="O12" s="30"/>
      <c r="P12" s="30">
        <v>1</v>
      </c>
      <c r="Q12" s="30"/>
      <c r="R12" s="30"/>
      <c r="S12" s="30"/>
      <c r="T12" s="30"/>
      <c r="U12" s="30">
        <v>1</v>
      </c>
      <c r="V12" s="30"/>
      <c r="W12" s="30"/>
      <c r="X12" s="30"/>
      <c r="Y12" s="30">
        <v>1</v>
      </c>
      <c r="Z12" s="30"/>
      <c r="AA12" s="30"/>
      <c r="AB12" s="30">
        <v>1</v>
      </c>
      <c r="AC12" s="33" t="s">
        <v>83</v>
      </c>
      <c r="AD12" s="30"/>
      <c r="AE12" s="33" t="s">
        <v>84</v>
      </c>
      <c r="AF12" s="30">
        <v>0.67</v>
      </c>
      <c r="AG12" s="30"/>
      <c r="AH12" s="33" t="s">
        <v>81</v>
      </c>
      <c r="AI12" s="30"/>
    </row>
    <row r="13" spans="1:35" ht="25.5" customHeight="1">
      <c r="A13" s="28">
        <v>3</v>
      </c>
      <c r="B13" s="66"/>
      <c r="C13" s="32" t="s">
        <v>85</v>
      </c>
      <c r="D13" s="30" t="s">
        <v>77</v>
      </c>
      <c r="E13" s="30">
        <v>10</v>
      </c>
      <c r="F13" s="30" t="s">
        <v>78</v>
      </c>
      <c r="G13" s="30">
        <v>0</v>
      </c>
      <c r="H13" s="30">
        <v>0</v>
      </c>
      <c r="I13" s="30"/>
      <c r="J13" s="30"/>
      <c r="K13" s="30"/>
      <c r="L13" s="30"/>
      <c r="M13" s="30"/>
      <c r="N13" s="30">
        <v>1</v>
      </c>
      <c r="O13" s="30"/>
      <c r="P13" s="30">
        <v>1</v>
      </c>
      <c r="Q13" s="30"/>
      <c r="R13" s="30"/>
      <c r="S13" s="30"/>
      <c r="T13" s="30"/>
      <c r="U13" s="30">
        <v>1</v>
      </c>
      <c r="V13" s="30"/>
      <c r="W13" s="30"/>
      <c r="X13" s="30"/>
      <c r="Y13" s="30">
        <v>1</v>
      </c>
      <c r="Z13" s="30"/>
      <c r="AA13" s="30"/>
      <c r="AB13" s="30">
        <v>1</v>
      </c>
      <c r="AC13" s="33" t="s">
        <v>86</v>
      </c>
      <c r="AD13" s="30"/>
      <c r="AE13" s="34" t="s">
        <v>87</v>
      </c>
      <c r="AF13" s="30">
        <v>0.1</v>
      </c>
      <c r="AG13" s="30"/>
      <c r="AH13" s="33" t="s">
        <v>81</v>
      </c>
      <c r="AI13" s="30"/>
    </row>
    <row r="14" spans="1:35" ht="27.75" customHeight="1">
      <c r="A14" s="28">
        <v>4</v>
      </c>
      <c r="B14" s="66"/>
      <c r="C14" s="32" t="s">
        <v>82</v>
      </c>
      <c r="D14" s="30" t="s">
        <v>77</v>
      </c>
      <c r="E14" s="30">
        <v>10</v>
      </c>
      <c r="F14" s="30" t="s">
        <v>88</v>
      </c>
      <c r="G14" s="30">
        <v>0</v>
      </c>
      <c r="H14" s="30">
        <v>0</v>
      </c>
      <c r="I14" s="30"/>
      <c r="J14" s="30"/>
      <c r="K14" s="30"/>
      <c r="L14" s="30"/>
      <c r="M14" s="30"/>
      <c r="N14" s="30">
        <v>1</v>
      </c>
      <c r="O14" s="30"/>
      <c r="P14" s="30">
        <v>1</v>
      </c>
      <c r="Q14" s="30"/>
      <c r="R14" s="30"/>
      <c r="S14" s="30"/>
      <c r="T14" s="30"/>
      <c r="U14" s="30">
        <v>1</v>
      </c>
      <c r="V14" s="30"/>
      <c r="W14" s="30"/>
      <c r="X14" s="30"/>
      <c r="Y14" s="30">
        <v>1</v>
      </c>
      <c r="Z14" s="30"/>
      <c r="AA14" s="30"/>
      <c r="AB14" s="30">
        <v>1</v>
      </c>
      <c r="AC14" s="33" t="s">
        <v>89</v>
      </c>
      <c r="AD14" s="30"/>
      <c r="AE14" s="33" t="s">
        <v>90</v>
      </c>
      <c r="AF14" s="30">
        <v>0.72</v>
      </c>
      <c r="AG14" s="30"/>
      <c r="AH14" s="33" t="s">
        <v>81</v>
      </c>
      <c r="AI14" s="30"/>
    </row>
    <row r="15" spans="1:35" ht="26.25" customHeight="1">
      <c r="A15" s="28">
        <v>5</v>
      </c>
      <c r="B15" s="66"/>
      <c r="C15" s="32" t="s">
        <v>91</v>
      </c>
      <c r="D15" s="30" t="s">
        <v>77</v>
      </c>
      <c r="E15" s="30">
        <v>10</v>
      </c>
      <c r="F15" s="30" t="s">
        <v>78</v>
      </c>
      <c r="G15" s="30">
        <v>0</v>
      </c>
      <c r="H15" s="30">
        <v>0</v>
      </c>
      <c r="I15" s="30"/>
      <c r="J15" s="30"/>
      <c r="K15" s="30"/>
      <c r="L15" s="30"/>
      <c r="M15" s="30"/>
      <c r="N15" s="30">
        <v>1</v>
      </c>
      <c r="O15" s="30"/>
      <c r="P15" s="30">
        <v>1</v>
      </c>
      <c r="Q15" s="30"/>
      <c r="R15" s="30"/>
      <c r="S15" s="30"/>
      <c r="T15" s="30"/>
      <c r="U15" s="30">
        <v>1</v>
      </c>
      <c r="V15" s="30"/>
      <c r="W15" s="30"/>
      <c r="X15" s="30"/>
      <c r="Y15" s="30">
        <v>1</v>
      </c>
      <c r="Z15" s="30"/>
      <c r="AA15" s="30"/>
      <c r="AB15" s="30">
        <v>1</v>
      </c>
      <c r="AC15" s="33" t="s">
        <v>92</v>
      </c>
      <c r="AD15" s="30"/>
      <c r="AE15" s="33" t="s">
        <v>93</v>
      </c>
      <c r="AF15" s="30">
        <v>0.45</v>
      </c>
      <c r="AG15" s="30"/>
      <c r="AH15" s="33" t="s">
        <v>81</v>
      </c>
      <c r="AI15" s="30"/>
    </row>
    <row r="16" spans="1:35" ht="32.25" customHeight="1">
      <c r="A16" s="28">
        <v>6</v>
      </c>
      <c r="B16" s="66"/>
      <c r="C16" s="32" t="s">
        <v>91</v>
      </c>
      <c r="D16" s="30" t="s">
        <v>77</v>
      </c>
      <c r="E16" s="30">
        <v>10</v>
      </c>
      <c r="F16" s="30" t="s">
        <v>78</v>
      </c>
      <c r="G16" s="30">
        <v>0</v>
      </c>
      <c r="H16" s="30">
        <v>0</v>
      </c>
      <c r="I16" s="30"/>
      <c r="J16" s="30"/>
      <c r="K16" s="30"/>
      <c r="L16" s="30"/>
      <c r="M16" s="30"/>
      <c r="N16" s="30">
        <v>1</v>
      </c>
      <c r="O16" s="30"/>
      <c r="P16" s="30">
        <v>1</v>
      </c>
      <c r="Q16" s="30"/>
      <c r="R16" s="30"/>
      <c r="S16" s="30"/>
      <c r="T16" s="30"/>
      <c r="U16" s="30">
        <v>1</v>
      </c>
      <c r="V16" s="30"/>
      <c r="W16" s="30"/>
      <c r="X16" s="30"/>
      <c r="Y16" s="30">
        <v>1</v>
      </c>
      <c r="Z16" s="30"/>
      <c r="AA16" s="30"/>
      <c r="AB16" s="30">
        <v>1</v>
      </c>
      <c r="AC16" s="33" t="s">
        <v>94</v>
      </c>
      <c r="AD16" s="30"/>
      <c r="AE16" s="33" t="s">
        <v>95</v>
      </c>
      <c r="AF16" s="30">
        <v>0.57</v>
      </c>
      <c r="AG16" s="30"/>
      <c r="AH16" s="33" t="s">
        <v>81</v>
      </c>
      <c r="AI16" s="30"/>
    </row>
    <row r="17" spans="1:35" ht="28.5" customHeight="1">
      <c r="A17" s="28">
        <v>7</v>
      </c>
      <c r="B17" s="66"/>
      <c r="C17" s="32" t="s">
        <v>91</v>
      </c>
      <c r="D17" s="30" t="s">
        <v>77</v>
      </c>
      <c r="E17" s="30">
        <v>10</v>
      </c>
      <c r="F17" s="30" t="s">
        <v>78</v>
      </c>
      <c r="G17" s="30">
        <v>0</v>
      </c>
      <c r="H17" s="30">
        <v>0</v>
      </c>
      <c r="I17" s="30"/>
      <c r="J17" s="30"/>
      <c r="K17" s="30"/>
      <c r="L17" s="30"/>
      <c r="M17" s="30"/>
      <c r="N17" s="30">
        <v>1</v>
      </c>
      <c r="O17" s="30"/>
      <c r="P17" s="30">
        <v>1</v>
      </c>
      <c r="Q17" s="30"/>
      <c r="R17" s="30"/>
      <c r="S17" s="30"/>
      <c r="T17" s="30"/>
      <c r="U17" s="30">
        <v>1</v>
      </c>
      <c r="V17" s="30"/>
      <c r="W17" s="30"/>
      <c r="X17" s="30"/>
      <c r="Y17" s="30">
        <v>1</v>
      </c>
      <c r="Z17" s="30"/>
      <c r="AA17" s="30"/>
      <c r="AB17" s="30">
        <v>1</v>
      </c>
      <c r="AC17" s="34" t="s">
        <v>96</v>
      </c>
      <c r="AD17" s="30"/>
      <c r="AE17" s="33" t="s">
        <v>97</v>
      </c>
      <c r="AF17" s="30">
        <v>0.15</v>
      </c>
      <c r="AG17" s="30"/>
      <c r="AH17" s="33" t="s">
        <v>81</v>
      </c>
      <c r="AI17" s="30"/>
    </row>
    <row r="20" ht="14.25">
      <c r="C20" s="54" t="s">
        <v>107</v>
      </c>
    </row>
  </sheetData>
  <sheetProtection/>
  <mergeCells count="38">
    <mergeCell ref="A3:T3"/>
    <mergeCell ref="A4:T4"/>
    <mergeCell ref="A6:A9"/>
    <mergeCell ref="B6:B9"/>
    <mergeCell ref="C6:C9"/>
    <mergeCell ref="D6:D9"/>
    <mergeCell ref="E6:E9"/>
    <mergeCell ref="F6:F9"/>
    <mergeCell ref="G6:G9"/>
    <mergeCell ref="H6:H9"/>
    <mergeCell ref="I6:P6"/>
    <mergeCell ref="Q6:AB6"/>
    <mergeCell ref="AC6:AC9"/>
    <mergeCell ref="AD6:AD9"/>
    <mergeCell ref="AE6:AE9"/>
    <mergeCell ref="AF6:AF9"/>
    <mergeCell ref="AB7:AB9"/>
    <mergeCell ref="I8:J8"/>
    <mergeCell ref="K8:L8"/>
    <mergeCell ref="M8:M9"/>
    <mergeCell ref="AG6:AG9"/>
    <mergeCell ref="AH6:AH9"/>
    <mergeCell ref="AI6:AI9"/>
    <mergeCell ref="I7:M7"/>
    <mergeCell ref="N7:N9"/>
    <mergeCell ref="O7:O9"/>
    <mergeCell ref="P7:P9"/>
    <mergeCell ref="Q7:Y7"/>
    <mergeCell ref="Z7:Z9"/>
    <mergeCell ref="AA7:AA9"/>
    <mergeCell ref="Y8:Y9"/>
    <mergeCell ref="B11:B17"/>
    <mergeCell ref="Q8:R8"/>
    <mergeCell ref="S8:T8"/>
    <mergeCell ref="U8:U9"/>
    <mergeCell ref="V8:V9"/>
    <mergeCell ref="W8:W9"/>
    <mergeCell ref="X8:X9"/>
  </mergeCells>
  <printOptions/>
  <pageMargins left="0.7" right="0.7" top="0.75" bottom="0.75" header="0.3" footer="0.3"/>
  <pageSetup horizontalDpi="600" verticalDpi="600" orientation="landscape" paperSize="9" scale="88" r:id="rId1"/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J20"/>
  <sheetViews>
    <sheetView tabSelected="1" zoomScale="80" zoomScaleNormal="80" zoomScalePageLayoutView="0" workbookViewId="0" topLeftCell="A10">
      <selection activeCell="K18" sqref="K18"/>
    </sheetView>
  </sheetViews>
  <sheetFormatPr defaultColWidth="9.140625" defaultRowHeight="15"/>
  <cols>
    <col min="1" max="1" width="2.7109375" style="0" customWidth="1"/>
    <col min="3" max="3" width="53.421875" style="0" customWidth="1"/>
    <col min="4" max="4" width="6.57421875" style="0" customWidth="1"/>
    <col min="5" max="5" width="2.7109375" style="0" customWidth="1"/>
    <col min="6" max="6" width="9.8515625" style="0" customWidth="1"/>
  </cols>
  <sheetData>
    <row r="2" spans="2:6" ht="15.75">
      <c r="B2" s="75" t="s">
        <v>114</v>
      </c>
      <c r="C2" s="75"/>
      <c r="D2" s="50"/>
      <c r="E2" s="50"/>
      <c r="F2" s="52"/>
    </row>
    <row r="3" spans="2:6" ht="15.75">
      <c r="B3" s="64"/>
      <c r="C3" s="64"/>
      <c r="D3" s="37"/>
      <c r="E3" s="37"/>
      <c r="F3" s="37"/>
    </row>
    <row r="4" spans="2:6" ht="15.75">
      <c r="B4" s="64"/>
      <c r="C4" s="64"/>
      <c r="D4" s="37"/>
      <c r="E4" s="37"/>
      <c r="F4" s="37"/>
    </row>
    <row r="5" spans="2:6" ht="15.75">
      <c r="B5" s="64"/>
      <c r="C5" s="64"/>
      <c r="D5" s="37">
        <v>2023</v>
      </c>
      <c r="E5" s="37" t="s">
        <v>115</v>
      </c>
      <c r="F5" s="37"/>
    </row>
    <row r="6" spans="2:6" ht="15.75" thickBot="1">
      <c r="B6" s="73" t="s">
        <v>98</v>
      </c>
      <c r="C6" s="73"/>
      <c r="D6" s="73"/>
      <c r="E6" s="73"/>
      <c r="F6" s="73"/>
    </row>
    <row r="7" spans="2:6" ht="15">
      <c r="B7" s="74" t="s">
        <v>18</v>
      </c>
      <c r="C7" s="74"/>
      <c r="D7" s="74"/>
      <c r="E7" s="74"/>
      <c r="F7" s="74"/>
    </row>
    <row r="8" spans="2:6" ht="17.25" thickBot="1">
      <c r="B8" s="38"/>
      <c r="C8" s="38"/>
      <c r="D8" s="51"/>
      <c r="E8" s="51"/>
      <c r="F8" s="36"/>
    </row>
    <row r="9" spans="2:10" ht="15.75" customHeight="1" thickBot="1">
      <c r="B9" s="39" t="s">
        <v>100</v>
      </c>
      <c r="C9" s="40" t="s">
        <v>22</v>
      </c>
      <c r="D9" s="71">
        <v>2017</v>
      </c>
      <c r="E9" s="71"/>
      <c r="F9" s="56">
        <v>2019</v>
      </c>
      <c r="G9" s="56">
        <v>2020</v>
      </c>
      <c r="H9" s="56">
        <v>2021</v>
      </c>
      <c r="I9" s="56">
        <v>2022</v>
      </c>
      <c r="J9" s="56">
        <v>2023</v>
      </c>
    </row>
    <row r="10" spans="2:10" ht="174" thickBot="1">
      <c r="B10" s="41">
        <v>1</v>
      </c>
      <c r="C10" s="42" t="s">
        <v>101</v>
      </c>
      <c r="D10" s="72">
        <v>2</v>
      </c>
      <c r="E10" s="72"/>
      <c r="F10" s="55">
        <v>2</v>
      </c>
      <c r="G10" s="55">
        <v>3</v>
      </c>
      <c r="H10" s="55">
        <v>3</v>
      </c>
      <c r="I10" s="55">
        <v>3</v>
      </c>
      <c r="J10" s="55">
        <v>4</v>
      </c>
    </row>
    <row r="11" spans="2:10" ht="114.75" customHeight="1" thickBot="1">
      <c r="B11" s="43" t="s">
        <v>102</v>
      </c>
      <c r="C11" s="42" t="s">
        <v>103</v>
      </c>
      <c r="D11" s="72">
        <v>3</v>
      </c>
      <c r="E11" s="72"/>
      <c r="F11" s="55">
        <v>4</v>
      </c>
      <c r="G11" s="55">
        <v>141</v>
      </c>
      <c r="H11" s="55">
        <f aca="true" t="shared" si="0" ref="H11:J12">ROUND(G11*(1+$D$20/100),0)</f>
        <v>148</v>
      </c>
      <c r="I11" s="55">
        <f t="shared" si="0"/>
        <v>155</v>
      </c>
      <c r="J11" s="55">
        <f t="shared" si="0"/>
        <v>163</v>
      </c>
    </row>
    <row r="12" spans="2:10" ht="34.5" customHeight="1" thickBot="1">
      <c r="B12" s="44">
        <v>2</v>
      </c>
      <c r="C12" s="45" t="s">
        <v>104</v>
      </c>
      <c r="D12" s="72">
        <v>58</v>
      </c>
      <c r="E12" s="72"/>
      <c r="F12" s="55">
        <v>209</v>
      </c>
      <c r="G12" s="55">
        <f>F12</f>
        <v>209</v>
      </c>
      <c r="H12" s="55">
        <f t="shared" si="0"/>
        <v>219</v>
      </c>
      <c r="I12" s="55">
        <f t="shared" si="0"/>
        <v>230</v>
      </c>
      <c r="J12" s="55">
        <f t="shared" si="0"/>
        <v>242</v>
      </c>
    </row>
    <row r="13" spans="2:10" ht="48" thickBot="1">
      <c r="B13" s="46">
        <v>3</v>
      </c>
      <c r="C13" s="47" t="s">
        <v>105</v>
      </c>
      <c r="D13" s="72">
        <f>'8.1'!AB11*'8.1'!AF11+'8.1'!AB12*'8.1'!AF12+'8.1'!AB13*'8.1'!AF13+'8.1'!AB14*'8.1'!AF14+'8.1'!AB15*'8.1'!AF15+'8.1'!AB16*'8.1'!AF16+'8.1'!AB17*'8.1'!AF17</f>
        <v>67.69</v>
      </c>
      <c r="E13" s="72"/>
      <c r="F13" s="55">
        <f>D13</f>
        <v>67.69</v>
      </c>
      <c r="G13" s="55">
        <f>F13</f>
        <v>67.69</v>
      </c>
      <c r="H13" s="55">
        <f aca="true" t="shared" si="1" ref="H13:J14">G13</f>
        <v>67.69</v>
      </c>
      <c r="I13" s="55">
        <f t="shared" si="1"/>
        <v>67.69</v>
      </c>
      <c r="J13" s="55">
        <f t="shared" si="1"/>
        <v>67.69</v>
      </c>
    </row>
    <row r="14" spans="2:10" ht="41.25" customHeight="1" thickBot="1">
      <c r="B14" s="48">
        <v>4</v>
      </c>
      <c r="C14" s="49" t="s">
        <v>106</v>
      </c>
      <c r="D14" s="72">
        <v>0.11</v>
      </c>
      <c r="E14" s="72"/>
      <c r="F14" s="55">
        <v>0.11</v>
      </c>
      <c r="G14" s="55">
        <f>F14</f>
        <v>0.11</v>
      </c>
      <c r="H14" s="55">
        <f t="shared" si="1"/>
        <v>0.11</v>
      </c>
      <c r="I14" s="55">
        <f t="shared" si="1"/>
        <v>0.11</v>
      </c>
      <c r="J14" s="55">
        <f t="shared" si="1"/>
        <v>0.11</v>
      </c>
    </row>
    <row r="15" spans="2:10" ht="31.5" thickBot="1">
      <c r="B15" s="44">
        <v>5</v>
      </c>
      <c r="C15" s="49" t="s">
        <v>118</v>
      </c>
      <c r="D15" s="76">
        <f>D13/D12</f>
        <v>1.1670689655172413</v>
      </c>
      <c r="E15" s="76"/>
      <c r="F15" s="77">
        <f>F13/F12</f>
        <v>0.32387559808612437</v>
      </c>
      <c r="G15" s="77">
        <f>G13/G12</f>
        <v>0.32387559808612437</v>
      </c>
      <c r="H15" s="77">
        <f>H13/H12</f>
        <v>0.30908675799086754</v>
      </c>
      <c r="I15" s="77">
        <f>I13/I12</f>
        <v>0.29430434782608694</v>
      </c>
      <c r="J15" s="77">
        <f>J13/J12</f>
        <v>0.2797107438016529</v>
      </c>
    </row>
    <row r="18" ht="14.25">
      <c r="C18" s="54" t="s">
        <v>107</v>
      </c>
    </row>
    <row r="20" spans="3:5" ht="14.25">
      <c r="C20" s="57" t="s">
        <v>112</v>
      </c>
      <c r="D20" s="57">
        <v>5</v>
      </c>
      <c r="E20" s="57" t="s">
        <v>113</v>
      </c>
    </row>
  </sheetData>
  <sheetProtection/>
  <mergeCells count="10">
    <mergeCell ref="B6:F6"/>
    <mergeCell ref="B7:F7"/>
    <mergeCell ref="B2:C5"/>
    <mergeCell ref="D15:E15"/>
    <mergeCell ref="D9:E9"/>
    <mergeCell ref="D10:E10"/>
    <mergeCell ref="D11:E11"/>
    <mergeCell ref="D12:E12"/>
    <mergeCell ref="D13:E13"/>
    <mergeCell ref="D14:E14"/>
  </mergeCells>
  <dataValidations count="3">
    <dataValidation allowBlank="1" showInputMessage="1" showErrorMessage="1" prompt="Сумма по столбцу 28 Формы 8.1 и деленная на значение пункта 1 Формы 8.3    СУММ   (столбец 28 Формы 8.1 / пункт 1 Формы 8.3)" sqref="D14 F14:J14"/>
    <dataValidation allowBlank="1" showInputMessage="1" showErrorMessage="1" prompt="Сумма произведений по столбцу 32 и столбцу 28 Формы 8.1, деленная на значение пункта 1 Формы 8.3  СУММА    ((столбец 32 * столбец 28) / пункт 1 Формы 8.3)" sqref="D13 F13:J13"/>
    <dataValidation allowBlank="1" showInputMessage="1" showErrorMessage="1" prompt="В соответствии с заключенными договорами по передаче электроэнергии" sqref="D10:D12 F10:J12 D15 F15:J15"/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2018-05-18T12:34:23Z</dcterms:modified>
  <cp:category/>
  <cp:version/>
  <cp:contentType/>
  <cp:contentStatus/>
</cp:coreProperties>
</file>